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Jan-Peter\Dropbox\Demonstrationen 5 2 GB\Ekonomi 105 mb\Budget\"/>
    </mc:Choice>
  </mc:AlternateContent>
  <xr:revisionPtr revIDLastSave="0" documentId="13_ncr:1000001_{112D1175-9EBC-A44F-ACDC-C6CE47CA6DA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Budget" sheetId="1" r:id="rId1"/>
    <sheet name="Lån" sheetId="4" r:id="rId2"/>
  </sheets>
  <definedNames>
    <definedName name="_xlnm.Print_Area" localSheetId="0">Budget!$A$1:$D$76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5" i="1" l="1"/>
  <c r="C58" i="1"/>
  <c r="C51" i="1"/>
  <c r="C60" i="1"/>
  <c r="C10" i="1"/>
  <c r="C12" i="1"/>
  <c r="C62" i="1"/>
  <c r="C70" i="1"/>
  <c r="C72" i="1"/>
  <c r="C76" i="1"/>
  <c r="B5" i="4"/>
  <c r="G4" i="4"/>
  <c r="D4" i="4"/>
  <c r="G3" i="4"/>
  <c r="G2" i="4"/>
  <c r="G5" i="4"/>
  <c r="D3" i="4"/>
  <c r="D2" i="4"/>
  <c r="D5" i="4"/>
</calcChain>
</file>

<file path=xl/sharedStrings.xml><?xml version="1.0" encoding="utf-8"?>
<sst xmlns="http://schemas.openxmlformats.org/spreadsheetml/2006/main" count="103" uniqueCount="104">
  <si>
    <t>Kommentarer</t>
  </si>
  <si>
    <t>Föreningens intäkter</t>
  </si>
  <si>
    <t>Driftskostnadstäckning</t>
  </si>
  <si>
    <t>Hyror, lokaler momsfritt</t>
  </si>
  <si>
    <t>Hyror, p-plats/garage momsfritt</t>
  </si>
  <si>
    <t>1 450 x 12 x 5 = 87 000 kr</t>
  </si>
  <si>
    <t>Fastighetsskatt, lokal ej moms</t>
  </si>
  <si>
    <t>Summa föreningens intäkter</t>
  </si>
  <si>
    <t>Drift- och underhållskostnader</t>
  </si>
  <si>
    <t>Fast.skötsel material o varor</t>
  </si>
  <si>
    <t>Fastighetsskötsel enl. avtal</t>
  </si>
  <si>
    <t>3 056 kr x 12 = 36 672 kr</t>
  </si>
  <si>
    <t>Fast.skötsel, beställningar</t>
  </si>
  <si>
    <t>Snöröjning, sandning m m</t>
  </si>
  <si>
    <t>Trädgårdsskötsel</t>
  </si>
  <si>
    <t>15% av  127 500 kr = 19 125 kr  + ev inköp av växter</t>
  </si>
  <si>
    <t>Husvärd</t>
  </si>
  <si>
    <t>Endast rörlig ersättning 2021 1 250 kr/insats</t>
  </si>
  <si>
    <t>Städning enl. avtal</t>
  </si>
  <si>
    <t>Städning, beställningar</t>
  </si>
  <si>
    <t>Mattvätt/-uthyrning</t>
  </si>
  <si>
    <t>337,50 x 12 = 4 050 kr</t>
  </si>
  <si>
    <t>Klottersanering</t>
  </si>
  <si>
    <t>Övriga besiktningar</t>
  </si>
  <si>
    <t>Avser takbesiktning</t>
  </si>
  <si>
    <t>Bevakning, jour, utryckning</t>
  </si>
  <si>
    <t>Dygnet Runt Service</t>
  </si>
  <si>
    <t>Serviceavtal</t>
  </si>
  <si>
    <t>Avser hiss</t>
  </si>
  <si>
    <t>El, fastighetsgemens. utrymmen</t>
  </si>
  <si>
    <t>Fjärrvärme</t>
  </si>
  <si>
    <t>Vatten och avlopp</t>
  </si>
  <si>
    <t>Sophämtning/renhållning</t>
  </si>
  <si>
    <t>Kabel-TV/Bredband/Telefoni</t>
  </si>
  <si>
    <t>Rep Tvättutrustning</t>
  </si>
  <si>
    <t>Rep Låsinstallationer</t>
  </si>
  <si>
    <t>Rep Vatten och avlopp</t>
  </si>
  <si>
    <t>Rep Värme- och kylsystem</t>
  </si>
  <si>
    <t>Rep Elinstallationer</t>
  </si>
  <si>
    <t>Övriga reparationer</t>
  </si>
  <si>
    <t>Unh Fastighetsgemens. utrymmen</t>
  </si>
  <si>
    <t>Unh Vatten och avlopp</t>
  </si>
  <si>
    <t>Unh Elinstallationer</t>
  </si>
  <si>
    <t>Underhåll Bergvärme</t>
  </si>
  <si>
    <t>Fastighetsförsäkringar</t>
  </si>
  <si>
    <t>Arvode ekonom/adm förvaltning</t>
  </si>
  <si>
    <t>Arvode uppdrag/utredn ek förv</t>
  </si>
  <si>
    <t>Arvode teknisk förvaltning</t>
  </si>
  <si>
    <t>Summa drift- och underhållskostn.</t>
  </si>
  <si>
    <t>Driftnetto</t>
  </si>
  <si>
    <t>Styrelsearvode</t>
  </si>
  <si>
    <t>Sociala avg. på styrelsearvode</t>
  </si>
  <si>
    <t>Revisionsarvoden</t>
  </si>
  <si>
    <t>Bankkostnader</t>
  </si>
  <si>
    <t>Föreningsavgifter</t>
  </si>
  <si>
    <t xml:space="preserve">         Föreningens övriga kostnader</t>
  </si>
  <si>
    <t>Resultat före avskrivningar/nedskr.</t>
  </si>
  <si>
    <t>Räntekostnader fastighetslån</t>
  </si>
  <si>
    <t>Resultat efter finansiella poster</t>
  </si>
  <si>
    <t>Lånespecifikation:</t>
  </si>
  <si>
    <t>Skuld 2020-08-31</t>
  </si>
  <si>
    <t>Räntesats</t>
  </si>
  <si>
    <t>Räntekostnad 2020</t>
  </si>
  <si>
    <t>Villkorsändringsdag</t>
  </si>
  <si>
    <t>Antagen ränta 2021</t>
  </si>
  <si>
    <t>Budgeterad räntekostnad 2021</t>
  </si>
  <si>
    <t>Handelsbanken 496069</t>
  </si>
  <si>
    <t>Handelsbanken 496070</t>
  </si>
  <si>
    <t>Handelsbanken 984408</t>
  </si>
  <si>
    <t>Totalt:</t>
  </si>
  <si>
    <t>Lokaler ex fastighetsskatt 451 470 kr + förråd 34 200 kr</t>
  </si>
  <si>
    <t>Utan moms</t>
  </si>
  <si>
    <t>Ingen moms på fastighetsförsäkringen</t>
  </si>
  <si>
    <t>rörligt arvode 1 175 kr/tim x 4 = 4 700 kr</t>
  </si>
  <si>
    <t>Unh Värme- och kylsystem</t>
  </si>
  <si>
    <t>Hissbesiktning</t>
  </si>
  <si>
    <t>5 000 kr x 12 = 60 000 kr + rörligt 250 kr/tim max 52 tim/år 40 tim?</t>
  </si>
  <si>
    <t>Styrelesemötes-/stämmokostnader</t>
  </si>
  <si>
    <t>Ingen moms tillkommer på föreningsverksamhet</t>
  </si>
  <si>
    <t>Ingen moms tillkommer på banktjänster</t>
  </si>
  <si>
    <t>OVK</t>
  </si>
  <si>
    <t>38 948 x 4 =155 792 kr</t>
  </si>
  <si>
    <t>Unh fönster o dörrar</t>
  </si>
  <si>
    <t>Unh Entréer/portar/trapphus</t>
  </si>
  <si>
    <t>Bostadsrätterna medlemskap ingen moms tillkommer</t>
  </si>
  <si>
    <t>Demonstrationen 5 Ek. förening</t>
  </si>
  <si>
    <t>Rep Hissinstallationer</t>
  </si>
  <si>
    <t>3 073 kr x 12 = 36 876 kr + 6 000 kr för nya städmoment</t>
  </si>
  <si>
    <t>Övriga konsultarvoden</t>
  </si>
  <si>
    <t>Trapphusmålning</t>
  </si>
  <si>
    <t>Betalas av andelsägarna</t>
  </si>
  <si>
    <t>Budget 2022</t>
  </si>
  <si>
    <t>Vidarefakturerad räntekostnad</t>
  </si>
  <si>
    <t>Byte av dörr till lokal Jane Andersson Agenturer</t>
  </si>
  <si>
    <t xml:space="preserve">Byte av entréparti mot Strindbergsgatan </t>
  </si>
  <si>
    <t>Målning  trapphus och trappspindel nedre källare</t>
  </si>
  <si>
    <t>4 043 kr x 12 = 48 516 kr</t>
  </si>
  <si>
    <t>Drift och skötsel</t>
  </si>
  <si>
    <t>Årsavgifter och hyror</t>
  </si>
  <si>
    <t>Underhåll och reparationer</t>
  </si>
  <si>
    <t>Övriga förvaltningskostnader</t>
  </si>
  <si>
    <t>8 506 kr x 12 mån = 102 072 kr</t>
  </si>
  <si>
    <t>868 kr/mån x 12 = 10 416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</si>
</sst>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164" formatCode="_-* #,##0.00\ _k_r_-;\-* #,##0.00\ _k_r_-;_-* &quot;-&quot;??\ _k_r_-;_-@_-"/>
    <numFmt numFmtId="165" formatCode="#,##0\ &quot;kr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2">
    <xf numFmtId="0" fontId="0" fillId="0" borderId="0" xfId="0"/>
    <xf numFmtId="3" fontId="0" fillId="0" borderId="0" xfId="0" applyNumberFormat="1"/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/>
    <xf numFmtId="10" fontId="6" fillId="0" borderId="0" xfId="1" applyNumberFormat="1" applyFont="1" applyBorder="1" applyAlignment="1"/>
    <xf numFmtId="3" fontId="6" fillId="0" borderId="0" xfId="1" applyNumberFormat="1" applyFont="1" applyBorder="1" applyAlignment="1"/>
    <xf numFmtId="14" fontId="6" fillId="0" borderId="0" xfId="0" applyNumberFormat="1" applyFont="1" applyAlignment="1">
      <alignment horizontal="center"/>
    </xf>
    <xf numFmtId="3" fontId="6" fillId="0" borderId="0" xfId="0" applyNumberFormat="1" applyFont="1"/>
    <xf numFmtId="14" fontId="0" fillId="0" borderId="0" xfId="0" applyNumberFormat="1" applyAlignment="1">
      <alignment horizontal="center"/>
    </xf>
    <xf numFmtId="3" fontId="5" fillId="0" borderId="0" xfId="2" applyNumberFormat="1" applyFont="1" applyFill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3" fontId="9" fillId="0" borderId="0" xfId="0" applyNumberFormat="1" applyFont="1"/>
    <xf numFmtId="3" fontId="0" fillId="0" borderId="0" xfId="0" applyNumberFormat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165" fontId="0" fillId="0" borderId="0" xfId="0" applyNumberFormat="1"/>
    <xf numFmtId="0" fontId="10" fillId="3" borderId="0" xfId="0" applyFont="1" applyFill="1" applyAlignment="1">
      <alignment vertical="center" wrapText="1"/>
    </xf>
    <xf numFmtId="0" fontId="0" fillId="0" borderId="0" xfId="0" applyBorder="1"/>
    <xf numFmtId="3" fontId="0" fillId="0" borderId="0" xfId="0" applyNumberFormat="1" applyBorder="1"/>
    <xf numFmtId="0" fontId="7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0" fillId="2" borderId="0" xfId="0" applyFill="1" applyAlignment="1">
      <alignment horizontal="right"/>
    </xf>
    <xf numFmtId="3" fontId="1" fillId="2" borderId="1" xfId="0" applyNumberFormat="1" applyFont="1" applyFill="1" applyBorder="1" applyAlignment="1">
      <alignment horizontal="left"/>
    </xf>
    <xf numFmtId="0" fontId="0" fillId="0" borderId="5" xfId="0" applyBorder="1" applyAlignment="1">
      <alignment horizontal="left"/>
    </xf>
    <xf numFmtId="3" fontId="0" fillId="2" borderId="5" xfId="0" applyNumberFormat="1" applyFill="1" applyBorder="1" applyAlignment="1">
      <alignment horizontal="right"/>
    </xf>
    <xf numFmtId="6" fontId="0" fillId="0" borderId="5" xfId="0" applyNumberFormat="1" applyBorder="1" applyAlignment="1">
      <alignment horizontal="left"/>
    </xf>
    <xf numFmtId="3" fontId="1" fillId="0" borderId="5" xfId="0" applyNumberFormat="1" applyFont="1" applyBorder="1" applyAlignment="1">
      <alignment horizontal="left"/>
    </xf>
    <xf numFmtId="3" fontId="0" fillId="0" borderId="5" xfId="0" applyNumberFormat="1" applyBorder="1" applyAlignment="1">
      <alignment horizontal="left"/>
    </xf>
    <xf numFmtId="3" fontId="0" fillId="0" borderId="6" xfId="0" applyNumberFormat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left" wrapText="1"/>
    </xf>
    <xf numFmtId="3" fontId="0" fillId="0" borderId="5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 wrapText="1"/>
    </xf>
    <xf numFmtId="3" fontId="0" fillId="0" borderId="5" xfId="0" applyNumberFormat="1" applyBorder="1" applyAlignment="1">
      <alignment horizontal="left" wrapText="1"/>
    </xf>
    <xf numFmtId="3" fontId="0" fillId="0" borderId="7" xfId="0" applyNumberFormat="1" applyBorder="1" applyAlignment="1">
      <alignment horizontal="left"/>
    </xf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0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0" fillId="0" borderId="11" xfId="0" applyBorder="1"/>
    <xf numFmtId="0" fontId="0" fillId="0" borderId="3" xfId="0" applyBorder="1"/>
    <xf numFmtId="0" fontId="0" fillId="2" borderId="10" xfId="0" applyFill="1" applyBorder="1"/>
    <xf numFmtId="0" fontId="0" fillId="2" borderId="2" xfId="0" applyFill="1" applyBorder="1"/>
    <xf numFmtId="0" fontId="1" fillId="0" borderId="10" xfId="0" applyFont="1" applyBorder="1"/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3" xfId="0" applyFont="1" applyBorder="1"/>
    <xf numFmtId="0" fontId="4" fillId="0" borderId="2" xfId="0" applyFont="1" applyBorder="1"/>
    <xf numFmtId="0" fontId="0" fillId="0" borderId="12" xfId="0" applyBorder="1"/>
    <xf numFmtId="0" fontId="1" fillId="0" borderId="13" xfId="0" applyFont="1" applyBorder="1"/>
    <xf numFmtId="0" fontId="0" fillId="2" borderId="14" xfId="0" applyFill="1" applyBorder="1" applyAlignment="1">
      <alignment horizontal="right"/>
    </xf>
    <xf numFmtId="3" fontId="1" fillId="2" borderId="5" xfId="0" applyNumberFormat="1" applyFont="1" applyFill="1" applyBorder="1"/>
    <xf numFmtId="3" fontId="0" fillId="2" borderId="6" xfId="0" applyNumberForma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left"/>
    </xf>
    <xf numFmtId="3" fontId="0" fillId="2" borderId="5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0" borderId="15" xfId="0" applyBorder="1" applyAlignment="1">
      <alignment horizontal="left"/>
    </xf>
    <xf numFmtId="0" fontId="1" fillId="0" borderId="4" xfId="0" applyFont="1" applyBorder="1" applyAlignment="1">
      <alignment horizontal="left"/>
    </xf>
    <xf numFmtId="3" fontId="0" fillId="2" borderId="15" xfId="0" applyNumberFormat="1" applyFill="1" applyBorder="1" applyAlignment="1">
      <alignment horizontal="right"/>
    </xf>
    <xf numFmtId="3" fontId="0" fillId="2" borderId="7" xfId="0" applyNumberFormat="1" applyFill="1" applyBorder="1"/>
    <xf numFmtId="3" fontId="0" fillId="2" borderId="16" xfId="0" applyNumberFormat="1" applyFill="1" applyBorder="1" applyAlignment="1">
      <alignment horizontal="right"/>
    </xf>
    <xf numFmtId="3" fontId="1" fillId="2" borderId="4" xfId="0" applyNumberFormat="1" applyFont="1" applyFill="1" applyBorder="1"/>
    <xf numFmtId="3" fontId="1" fillId="2" borderId="15" xfId="0" applyNumberFormat="1" applyFont="1" applyFill="1" applyBorder="1"/>
    <xf numFmtId="3" fontId="0" fillId="2" borderId="16" xfId="0" applyNumberForma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/>
    </xf>
    <xf numFmtId="0" fontId="1" fillId="0" borderId="17" xfId="0" applyFont="1" applyBorder="1"/>
    <xf numFmtId="0" fontId="0" fillId="0" borderId="9" xfId="0" applyBorder="1"/>
  </cellXfs>
  <cellStyles count="3">
    <cellStyle name="Normal" xfId="0" builtinId="0"/>
    <cellStyle name="Procent" xfId="1" builtinId="5"/>
    <cellStyle name="Tusental 2" xfId="2" xr:uid="{9CFA7481-47EF-4CA3-837F-14F73EA02B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3"/>
  <sheetViews>
    <sheetView tabSelected="1" topLeftCell="B1" zoomScale="87" zoomScaleNormal="87" workbookViewId="0">
      <pane ySplit="3" topLeftCell="B16" activePane="bottomLeft" state="frozen"/>
      <selection activeCell="B1" sqref="B1"/>
      <selection pane="bottomLeft" activeCell="C66" sqref="C66"/>
    </sheetView>
  </sheetViews>
  <sheetFormatPr defaultRowHeight="15" x14ac:dyDescent="0.2"/>
  <cols>
    <col min="1" max="1" width="7.26171875" customWidth="1"/>
    <col min="2" max="2" width="34.30078125" bestFit="1" customWidth="1"/>
    <col min="3" max="3" width="11.1640625" style="17" bestFit="1" customWidth="1"/>
    <col min="4" max="4" width="69.14453125" style="16" bestFit="1" customWidth="1"/>
    <col min="5" max="5" width="13.98828125" bestFit="1" customWidth="1"/>
    <col min="6" max="6" width="6.72265625" customWidth="1"/>
    <col min="7" max="7" width="11.02734375" bestFit="1" customWidth="1"/>
    <col min="8" max="8" width="14.125" bestFit="1" customWidth="1"/>
    <col min="9" max="9" width="9.81640625" style="32" bestFit="1" customWidth="1"/>
  </cols>
  <sheetData>
    <row r="1" spans="1:9" x14ac:dyDescent="0.2">
      <c r="A1" s="2"/>
      <c r="B1" s="3" t="s">
        <v>85</v>
      </c>
      <c r="C1" s="40"/>
      <c r="D1" s="24"/>
    </row>
    <row r="2" spans="1:9" ht="15.75" thickBot="1" x14ac:dyDescent="0.25">
      <c r="A2" s="2"/>
      <c r="B2" s="3" t="s">
        <v>91</v>
      </c>
    </row>
    <row r="3" spans="1:9" ht="15.75" thickBot="1" x14ac:dyDescent="0.25">
      <c r="A3" s="2"/>
      <c r="B3" s="2"/>
      <c r="C3" s="41" t="s">
        <v>71</v>
      </c>
      <c r="D3" s="82" t="s">
        <v>0</v>
      </c>
    </row>
    <row r="4" spans="1:9" x14ac:dyDescent="0.2">
      <c r="A4" s="56"/>
      <c r="B4" s="57" t="s">
        <v>1</v>
      </c>
      <c r="C4" s="74"/>
      <c r="D4" s="81"/>
    </row>
    <row r="5" spans="1:9" s="2" customFormat="1" x14ac:dyDescent="0.2">
      <c r="A5" s="58">
        <v>3010</v>
      </c>
      <c r="B5" s="59" t="s">
        <v>92</v>
      </c>
      <c r="C5" s="43">
        <v>56000</v>
      </c>
      <c r="D5" s="42"/>
      <c r="I5" s="32"/>
    </row>
    <row r="6" spans="1:9" x14ac:dyDescent="0.2">
      <c r="A6" s="58">
        <v>3011</v>
      </c>
      <c r="B6" s="60" t="s">
        <v>2</v>
      </c>
      <c r="C6" s="43">
        <v>1064000</v>
      </c>
      <c r="D6" s="43"/>
    </row>
    <row r="7" spans="1:9" x14ac:dyDescent="0.2">
      <c r="A7" s="58">
        <v>3013</v>
      </c>
      <c r="B7" s="60" t="s">
        <v>3</v>
      </c>
      <c r="C7" s="43">
        <v>507000</v>
      </c>
      <c r="D7" s="42" t="s">
        <v>70</v>
      </c>
    </row>
    <row r="8" spans="1:9" x14ac:dyDescent="0.2">
      <c r="A8" s="58">
        <v>3015</v>
      </c>
      <c r="B8" s="60" t="s">
        <v>4</v>
      </c>
      <c r="C8" s="43">
        <v>87000</v>
      </c>
      <c r="D8" s="42" t="s">
        <v>5</v>
      </c>
    </row>
    <row r="9" spans="1:9" ht="15.75" thickBot="1" x14ac:dyDescent="0.25">
      <c r="A9" s="58">
        <v>3018</v>
      </c>
      <c r="B9" s="60" t="s">
        <v>6</v>
      </c>
      <c r="C9" s="85">
        <v>24000</v>
      </c>
      <c r="D9" s="44">
        <v>23753</v>
      </c>
    </row>
    <row r="10" spans="1:9" ht="15.75" thickBot="1" x14ac:dyDescent="0.25">
      <c r="A10" s="58"/>
      <c r="B10" s="61" t="s">
        <v>98</v>
      </c>
      <c r="C10" s="86">
        <f>SUM(C5:C9)</f>
        <v>1738000</v>
      </c>
      <c r="D10" s="45"/>
      <c r="E10" s="26"/>
    </row>
    <row r="11" spans="1:9" ht="15.75" thickBot="1" x14ac:dyDescent="0.25">
      <c r="A11" s="58"/>
      <c r="B11" s="60"/>
      <c r="C11" s="76"/>
      <c r="D11" s="46"/>
    </row>
    <row r="12" spans="1:9" ht="15.75" thickBot="1" x14ac:dyDescent="0.25">
      <c r="A12" s="58"/>
      <c r="B12" s="62" t="s">
        <v>7</v>
      </c>
      <c r="C12" s="86">
        <f>C10</f>
        <v>1738000</v>
      </c>
      <c r="D12" s="45"/>
    </row>
    <row r="13" spans="1:9" x14ac:dyDescent="0.2">
      <c r="A13" s="63"/>
      <c r="B13" s="64"/>
      <c r="C13" s="76"/>
      <c r="D13" s="47"/>
    </row>
    <row r="14" spans="1:9" x14ac:dyDescent="0.2">
      <c r="A14" s="58"/>
      <c r="B14" s="62" t="s">
        <v>8</v>
      </c>
      <c r="C14" s="77"/>
      <c r="D14" s="45"/>
    </row>
    <row r="15" spans="1:9" x14ac:dyDescent="0.2">
      <c r="A15" s="58">
        <v>4010</v>
      </c>
      <c r="B15" s="60" t="s">
        <v>9</v>
      </c>
      <c r="C15" s="43">
        <v>-10000</v>
      </c>
      <c r="D15" s="46"/>
    </row>
    <row r="16" spans="1:9" x14ac:dyDescent="0.2">
      <c r="A16" s="58">
        <v>4111</v>
      </c>
      <c r="B16" s="60" t="s">
        <v>10</v>
      </c>
      <c r="C16" s="43">
        <v>-30500</v>
      </c>
      <c r="D16" s="42" t="s">
        <v>11</v>
      </c>
    </row>
    <row r="17" spans="1:9" x14ac:dyDescent="0.2">
      <c r="A17" s="58">
        <v>4112</v>
      </c>
      <c r="B17" s="60" t="s">
        <v>12</v>
      </c>
      <c r="C17" s="43">
        <v>-2000</v>
      </c>
      <c r="D17" s="42"/>
    </row>
    <row r="18" spans="1:9" x14ac:dyDescent="0.2">
      <c r="A18" s="58">
        <v>4113</v>
      </c>
      <c r="B18" s="60" t="s">
        <v>13</v>
      </c>
      <c r="C18" s="43">
        <v>-16000</v>
      </c>
      <c r="D18" s="42"/>
    </row>
    <row r="19" spans="1:9" x14ac:dyDescent="0.2">
      <c r="A19" s="58">
        <v>4115</v>
      </c>
      <c r="B19" s="60" t="s">
        <v>14</v>
      </c>
      <c r="C19" s="43">
        <v>-20000</v>
      </c>
      <c r="D19" s="42" t="s">
        <v>15</v>
      </c>
    </row>
    <row r="20" spans="1:9" x14ac:dyDescent="0.2">
      <c r="A20" s="58">
        <v>4117</v>
      </c>
      <c r="B20" s="60" t="s">
        <v>16</v>
      </c>
      <c r="C20" s="43">
        <v>-2000</v>
      </c>
      <c r="D20" s="42" t="s">
        <v>17</v>
      </c>
    </row>
    <row r="21" spans="1:9" x14ac:dyDescent="0.2">
      <c r="A21" s="58">
        <v>4121</v>
      </c>
      <c r="B21" s="60" t="s">
        <v>18</v>
      </c>
      <c r="C21" s="43">
        <v>-31000</v>
      </c>
      <c r="D21" s="42" t="s">
        <v>87</v>
      </c>
    </row>
    <row r="22" spans="1:9" x14ac:dyDescent="0.2">
      <c r="A22" s="58">
        <v>4122</v>
      </c>
      <c r="B22" s="60" t="s">
        <v>19</v>
      </c>
      <c r="C22" s="43">
        <v>-2500</v>
      </c>
      <c r="D22" s="42"/>
    </row>
    <row r="23" spans="1:9" x14ac:dyDescent="0.2">
      <c r="A23" s="58">
        <v>4123</v>
      </c>
      <c r="B23" s="60" t="s">
        <v>20</v>
      </c>
      <c r="C23" s="43">
        <v>-3324</v>
      </c>
      <c r="D23" s="42" t="s">
        <v>21</v>
      </c>
    </row>
    <row r="24" spans="1:9" x14ac:dyDescent="0.2">
      <c r="A24" s="58">
        <v>4124</v>
      </c>
      <c r="B24" s="60" t="s">
        <v>22</v>
      </c>
      <c r="C24" s="43">
        <v>-1600</v>
      </c>
      <c r="D24" s="42"/>
    </row>
    <row r="25" spans="1:9" s="2" customFormat="1" x14ac:dyDescent="0.2">
      <c r="A25" s="65">
        <v>4141</v>
      </c>
      <c r="B25" s="66" t="s">
        <v>80</v>
      </c>
      <c r="C25" s="43">
        <v>-31000</v>
      </c>
      <c r="D25" s="48"/>
      <c r="I25" s="32"/>
    </row>
    <row r="26" spans="1:9" x14ac:dyDescent="0.2">
      <c r="A26" s="58">
        <v>4142</v>
      </c>
      <c r="B26" s="60" t="s">
        <v>75</v>
      </c>
      <c r="C26" s="43">
        <v>-1600</v>
      </c>
      <c r="D26" s="42"/>
    </row>
    <row r="27" spans="1:9" x14ac:dyDescent="0.2">
      <c r="A27" s="58">
        <v>4149</v>
      </c>
      <c r="B27" s="60" t="s">
        <v>23</v>
      </c>
      <c r="C27" s="43">
        <v>-3000</v>
      </c>
      <c r="D27" s="42" t="s">
        <v>24</v>
      </c>
    </row>
    <row r="28" spans="1:9" x14ac:dyDescent="0.2">
      <c r="A28" s="58">
        <v>4151</v>
      </c>
      <c r="B28" s="60" t="s">
        <v>25</v>
      </c>
      <c r="C28" s="43">
        <v>-1600</v>
      </c>
      <c r="D28" s="42" t="s">
        <v>26</v>
      </c>
    </row>
    <row r="29" spans="1:9" x14ac:dyDescent="0.2">
      <c r="A29" s="58">
        <v>4161</v>
      </c>
      <c r="B29" s="60" t="s">
        <v>27</v>
      </c>
      <c r="C29" s="43">
        <v>-3000</v>
      </c>
      <c r="D29" s="42" t="s">
        <v>28</v>
      </c>
    </row>
    <row r="30" spans="1:9" x14ac:dyDescent="0.2">
      <c r="A30" s="58">
        <v>4611</v>
      </c>
      <c r="B30" s="60" t="s">
        <v>29</v>
      </c>
      <c r="C30" s="43">
        <v>-216000</v>
      </c>
      <c r="D30" s="46"/>
    </row>
    <row r="31" spans="1:9" x14ac:dyDescent="0.2">
      <c r="A31" s="58">
        <v>4623</v>
      </c>
      <c r="B31" s="60" t="s">
        <v>30</v>
      </c>
      <c r="C31" s="43">
        <v>-80000</v>
      </c>
      <c r="D31" s="46"/>
    </row>
    <row r="32" spans="1:9" x14ac:dyDescent="0.2">
      <c r="A32" s="58">
        <v>4630</v>
      </c>
      <c r="B32" s="60" t="s">
        <v>31</v>
      </c>
      <c r="C32" s="43">
        <v>-55000</v>
      </c>
      <c r="D32" s="46"/>
    </row>
    <row r="33" spans="1:9" x14ac:dyDescent="0.2">
      <c r="A33" s="58">
        <v>4640</v>
      </c>
      <c r="B33" s="60" t="s">
        <v>32</v>
      </c>
      <c r="C33" s="43">
        <v>-45000</v>
      </c>
      <c r="D33" s="46"/>
    </row>
    <row r="34" spans="1:9" ht="15.75" thickBot="1" x14ac:dyDescent="0.25">
      <c r="A34" s="58">
        <v>4760</v>
      </c>
      <c r="B34" s="60" t="s">
        <v>33</v>
      </c>
      <c r="C34" s="85">
        <v>-125000</v>
      </c>
      <c r="D34" s="46" t="s">
        <v>81</v>
      </c>
    </row>
    <row r="35" spans="1:9" ht="15.75" thickBot="1" x14ac:dyDescent="0.25">
      <c r="A35" s="63"/>
      <c r="B35" s="62" t="s">
        <v>97</v>
      </c>
      <c r="C35" s="86">
        <f>SUM(C15:C34)</f>
        <v>-680124</v>
      </c>
      <c r="D35" s="45"/>
      <c r="E35" s="26"/>
    </row>
    <row r="36" spans="1:9" s="2" customFormat="1" x14ac:dyDescent="0.2">
      <c r="A36" s="67"/>
      <c r="B36" s="60"/>
      <c r="C36" s="87"/>
      <c r="D36" s="45"/>
      <c r="I36" s="32"/>
    </row>
    <row r="37" spans="1:9" x14ac:dyDescent="0.2">
      <c r="A37" s="58">
        <v>4334</v>
      </c>
      <c r="B37" s="60" t="s">
        <v>34</v>
      </c>
      <c r="C37" s="43">
        <v>-8000</v>
      </c>
      <c r="D37" s="46"/>
    </row>
    <row r="38" spans="1:9" x14ac:dyDescent="0.2">
      <c r="A38" s="58">
        <v>4335</v>
      </c>
      <c r="B38" s="60" t="s">
        <v>35</v>
      </c>
      <c r="C38" s="43">
        <v>-5000</v>
      </c>
      <c r="D38" s="46"/>
    </row>
    <row r="39" spans="1:9" x14ac:dyDescent="0.2">
      <c r="A39" s="58">
        <v>4341</v>
      </c>
      <c r="B39" s="60" t="s">
        <v>36</v>
      </c>
      <c r="C39" s="43">
        <v>-16000</v>
      </c>
      <c r="D39" s="46"/>
    </row>
    <row r="40" spans="1:9" x14ac:dyDescent="0.2">
      <c r="A40" s="58">
        <v>4342</v>
      </c>
      <c r="B40" s="60" t="s">
        <v>37</v>
      </c>
      <c r="C40" s="43">
        <v>-5000</v>
      </c>
      <c r="D40" s="46"/>
    </row>
    <row r="41" spans="1:9" x14ac:dyDescent="0.2">
      <c r="A41" s="58">
        <v>4344</v>
      </c>
      <c r="B41" s="60" t="s">
        <v>38</v>
      </c>
      <c r="C41" s="43">
        <v>-6000</v>
      </c>
      <c r="D41" s="46"/>
    </row>
    <row r="42" spans="1:9" x14ac:dyDescent="0.2">
      <c r="A42" s="58">
        <v>4346</v>
      </c>
      <c r="B42" s="60" t="s">
        <v>86</v>
      </c>
      <c r="C42" s="43">
        <v>-5000</v>
      </c>
      <c r="D42" s="46"/>
    </row>
    <row r="43" spans="1:9" x14ac:dyDescent="0.2">
      <c r="A43" s="58">
        <v>4399</v>
      </c>
      <c r="B43" s="60" t="s">
        <v>39</v>
      </c>
      <c r="C43" s="43">
        <v>-10000</v>
      </c>
      <c r="D43" s="46"/>
    </row>
    <row r="44" spans="1:9" x14ac:dyDescent="0.2">
      <c r="A44" s="58">
        <v>4531</v>
      </c>
      <c r="B44" s="60" t="s">
        <v>40</v>
      </c>
      <c r="C44" s="43">
        <v>-400000</v>
      </c>
      <c r="D44" s="46" t="s">
        <v>95</v>
      </c>
    </row>
    <row r="45" spans="1:9" x14ac:dyDescent="0.2">
      <c r="A45" s="58">
        <v>4541</v>
      </c>
      <c r="B45" s="60" t="s">
        <v>41</v>
      </c>
      <c r="C45" s="43">
        <v>-12000</v>
      </c>
      <c r="D45" s="42"/>
      <c r="E45" s="25"/>
    </row>
    <row r="46" spans="1:9" x14ac:dyDescent="0.2">
      <c r="A46" s="68">
        <v>4542</v>
      </c>
      <c r="B46" s="69" t="s">
        <v>74</v>
      </c>
      <c r="C46" s="78">
        <v>-12000</v>
      </c>
      <c r="D46" s="49"/>
    </row>
    <row r="47" spans="1:9" s="2" customFormat="1" x14ac:dyDescent="0.2">
      <c r="A47" s="58">
        <v>4544</v>
      </c>
      <c r="B47" s="60" t="s">
        <v>42</v>
      </c>
      <c r="C47" s="43">
        <v>-7000</v>
      </c>
      <c r="D47" s="48"/>
      <c r="I47" s="32"/>
    </row>
    <row r="48" spans="1:9" s="2" customFormat="1" x14ac:dyDescent="0.2">
      <c r="A48" s="58">
        <v>4553</v>
      </c>
      <c r="B48" s="60" t="s">
        <v>82</v>
      </c>
      <c r="C48" s="43">
        <v>-25000</v>
      </c>
      <c r="D48" s="42" t="s">
        <v>93</v>
      </c>
      <c r="I48" s="32"/>
    </row>
    <row r="49" spans="1:9" x14ac:dyDescent="0.2">
      <c r="A49" s="58">
        <v>4554</v>
      </c>
      <c r="B49" s="60" t="s">
        <v>83</v>
      </c>
      <c r="C49" s="79">
        <v>-167000</v>
      </c>
      <c r="D49" s="50" t="s">
        <v>94</v>
      </c>
    </row>
    <row r="50" spans="1:9" ht="15.75" thickBot="1" x14ac:dyDescent="0.25">
      <c r="A50" s="58">
        <v>4574</v>
      </c>
      <c r="B50" s="60" t="s">
        <v>43</v>
      </c>
      <c r="C50" s="85">
        <v>-3500</v>
      </c>
      <c r="D50" s="51"/>
    </row>
    <row r="51" spans="1:9" s="2" customFormat="1" ht="15.75" thickBot="1" x14ac:dyDescent="0.25">
      <c r="A51" s="63"/>
      <c r="B51" s="70" t="s">
        <v>99</v>
      </c>
      <c r="C51" s="86">
        <f>SUM(C37:C50)</f>
        <v>-681500</v>
      </c>
      <c r="D51" s="52"/>
      <c r="I51" s="32"/>
    </row>
    <row r="52" spans="1:9" x14ac:dyDescent="0.2">
      <c r="A52" s="63"/>
      <c r="B52" s="64"/>
      <c r="C52" s="80"/>
      <c r="D52" s="52"/>
      <c r="E52" s="26"/>
    </row>
    <row r="53" spans="1:9" x14ac:dyDescent="0.2">
      <c r="A53" s="58">
        <v>4711</v>
      </c>
      <c r="B53" s="60" t="s">
        <v>44</v>
      </c>
      <c r="C53" s="43">
        <v>-50000</v>
      </c>
      <c r="D53" s="42" t="s">
        <v>72</v>
      </c>
    </row>
    <row r="54" spans="1:9" x14ac:dyDescent="0.2">
      <c r="A54" s="58">
        <v>4781</v>
      </c>
      <c r="B54" s="60" t="s">
        <v>45</v>
      </c>
      <c r="C54" s="43">
        <v>-50000</v>
      </c>
      <c r="D54" s="42" t="s">
        <v>96</v>
      </c>
    </row>
    <row r="55" spans="1:9" x14ac:dyDescent="0.2">
      <c r="A55" s="58">
        <v>4782</v>
      </c>
      <c r="B55" s="60" t="s">
        <v>46</v>
      </c>
      <c r="C55" s="43">
        <v>-4700</v>
      </c>
      <c r="D55" s="42" t="s">
        <v>73</v>
      </c>
    </row>
    <row r="56" spans="1:9" x14ac:dyDescent="0.2">
      <c r="A56" s="68">
        <v>4783</v>
      </c>
      <c r="B56" s="69" t="s">
        <v>47</v>
      </c>
      <c r="C56" s="78">
        <v>-70000</v>
      </c>
      <c r="D56" s="53" t="s">
        <v>76</v>
      </c>
    </row>
    <row r="57" spans="1:9" s="2" customFormat="1" ht="15.75" thickBot="1" x14ac:dyDescent="0.25">
      <c r="A57" s="68">
        <v>4799</v>
      </c>
      <c r="B57" s="69" t="s">
        <v>88</v>
      </c>
      <c r="C57" s="88">
        <v>-15000</v>
      </c>
      <c r="D57" s="53" t="s">
        <v>89</v>
      </c>
      <c r="I57" s="32"/>
    </row>
    <row r="58" spans="1:9" ht="15.75" thickBot="1" x14ac:dyDescent="0.25">
      <c r="A58" s="63"/>
      <c r="B58" s="62" t="s">
        <v>100</v>
      </c>
      <c r="C58" s="86">
        <f>SUM(C53:C57)</f>
        <v>-189700</v>
      </c>
      <c r="D58" s="45"/>
      <c r="E58" s="26"/>
    </row>
    <row r="59" spans="1:9" ht="15.75" thickBot="1" x14ac:dyDescent="0.25">
      <c r="A59" s="63"/>
      <c r="B59" s="60"/>
      <c r="C59" s="76"/>
      <c r="D59" s="46"/>
    </row>
    <row r="60" spans="1:9" ht="15.75" thickBot="1" x14ac:dyDescent="0.25">
      <c r="A60" s="63"/>
      <c r="B60" s="61" t="s">
        <v>48</v>
      </c>
      <c r="C60" s="86">
        <f>C35+C51+C58</f>
        <v>-1551324</v>
      </c>
      <c r="D60" s="45"/>
      <c r="E60" s="26"/>
    </row>
    <row r="61" spans="1:9" ht="15.75" thickBot="1" x14ac:dyDescent="0.25">
      <c r="A61" s="63"/>
      <c r="B61" s="60"/>
      <c r="C61" s="76"/>
      <c r="D61" s="46"/>
    </row>
    <row r="62" spans="1:9" ht="15.75" thickBot="1" x14ac:dyDescent="0.25">
      <c r="A62" s="63"/>
      <c r="B62" s="61" t="s">
        <v>49</v>
      </c>
      <c r="C62" s="86">
        <f>C12+C60</f>
        <v>186676</v>
      </c>
      <c r="D62" s="45"/>
      <c r="E62" s="26"/>
    </row>
    <row r="63" spans="1:9" x14ac:dyDescent="0.2">
      <c r="A63" s="63"/>
      <c r="B63" s="60"/>
      <c r="C63" s="83"/>
      <c r="D63" s="46"/>
    </row>
    <row r="64" spans="1:9" x14ac:dyDescent="0.2">
      <c r="A64" s="68">
        <v>6411</v>
      </c>
      <c r="B64" s="69" t="s">
        <v>50</v>
      </c>
      <c r="C64" s="78">
        <v>-102000</v>
      </c>
      <c r="D64" s="54" t="s">
        <v>101</v>
      </c>
    </row>
    <row r="65" spans="1:9" x14ac:dyDescent="0.2">
      <c r="A65" s="68">
        <v>6419</v>
      </c>
      <c r="B65" s="69" t="s">
        <v>51</v>
      </c>
      <c r="C65" s="78">
        <v>-10000</v>
      </c>
      <c r="D65" s="54" t="s">
        <v>102</v>
      </c>
    </row>
    <row r="66" spans="1:9" x14ac:dyDescent="0.2">
      <c r="A66" s="58">
        <v>6420</v>
      </c>
      <c r="B66" s="60" t="s">
        <v>52</v>
      </c>
      <c r="C66" s="43">
        <v>-33000</v>
      </c>
      <c r="D66" s="46"/>
    </row>
    <row r="67" spans="1:9" x14ac:dyDescent="0.2">
      <c r="A67" s="58">
        <v>6450</v>
      </c>
      <c r="B67" s="60" t="s">
        <v>77</v>
      </c>
      <c r="C67" s="43">
        <v>-5000</v>
      </c>
      <c r="D67" s="46" t="s">
        <v>78</v>
      </c>
    </row>
    <row r="68" spans="1:9" x14ac:dyDescent="0.2">
      <c r="A68" s="58">
        <v>6570</v>
      </c>
      <c r="B68" s="60" t="s">
        <v>53</v>
      </c>
      <c r="C68" s="43">
        <v>-3000</v>
      </c>
      <c r="D68" s="46" t="s">
        <v>79</v>
      </c>
    </row>
    <row r="69" spans="1:9" ht="15.75" thickBot="1" x14ac:dyDescent="0.25">
      <c r="A69" s="58">
        <v>6980</v>
      </c>
      <c r="B69" s="60" t="s">
        <v>54</v>
      </c>
      <c r="C69" s="85">
        <v>-6000</v>
      </c>
      <c r="D69" s="42" t="s">
        <v>84</v>
      </c>
    </row>
    <row r="70" spans="1:9" ht="15.75" thickBot="1" x14ac:dyDescent="0.25">
      <c r="A70" s="63"/>
      <c r="B70" s="62" t="s">
        <v>55</v>
      </c>
      <c r="C70" s="89">
        <f>SUM(C64:C69)</f>
        <v>-159000</v>
      </c>
      <c r="D70" s="45"/>
      <c r="E70" s="26"/>
    </row>
    <row r="71" spans="1:9" x14ac:dyDescent="0.2">
      <c r="A71" s="63"/>
      <c r="B71" s="60"/>
      <c r="C71" s="83"/>
      <c r="D71" s="46"/>
    </row>
    <row r="72" spans="1:9" x14ac:dyDescent="0.2">
      <c r="A72" s="63"/>
      <c r="B72" s="71" t="s">
        <v>56</v>
      </c>
      <c r="C72" s="75">
        <f>C62+C70</f>
        <v>27676</v>
      </c>
      <c r="D72" s="42"/>
    </row>
    <row r="73" spans="1:9" x14ac:dyDescent="0.2">
      <c r="A73" s="63"/>
      <c r="B73" s="62"/>
      <c r="C73" s="43"/>
      <c r="D73" s="42"/>
      <c r="E73" s="26"/>
    </row>
    <row r="74" spans="1:9" ht="15.75" thickBot="1" x14ac:dyDescent="0.25">
      <c r="A74" s="72">
        <v>8411</v>
      </c>
      <c r="B74" s="73" t="s">
        <v>57</v>
      </c>
      <c r="C74" s="84">
        <v>0</v>
      </c>
      <c r="D74" s="55" t="s">
        <v>90</v>
      </c>
    </row>
    <row r="75" spans="1:9" ht="15.75" thickBot="1" x14ac:dyDescent="0.25">
      <c r="A75" s="34"/>
      <c r="B75" s="91"/>
      <c r="C75" s="76"/>
      <c r="D75" s="27"/>
    </row>
    <row r="76" spans="1:9" ht="15.75" thickBot="1" x14ac:dyDescent="0.25">
      <c r="A76" s="34"/>
      <c r="B76" s="90" t="s">
        <v>58</v>
      </c>
      <c r="C76" s="86">
        <f>C72</f>
        <v>27676</v>
      </c>
      <c r="D76" s="23"/>
    </row>
    <row r="77" spans="1:9" s="2" customFormat="1" x14ac:dyDescent="0.2">
      <c r="C77" s="18"/>
      <c r="D77" s="27"/>
      <c r="I77" s="32"/>
    </row>
    <row r="78" spans="1:9" s="2" customFormat="1" x14ac:dyDescent="0.2">
      <c r="A78" s="34"/>
      <c r="B78" s="34"/>
      <c r="C78" s="18"/>
      <c r="D78" s="27"/>
      <c r="I78" s="32"/>
    </row>
    <row r="79" spans="1:9" s="2" customFormat="1" ht="18.75" x14ac:dyDescent="0.25">
      <c r="A79" s="36"/>
      <c r="B79" s="35"/>
      <c r="C79" s="19"/>
      <c r="D79" s="28"/>
      <c r="I79" s="32"/>
    </row>
    <row r="80" spans="1:9" s="2" customFormat="1" x14ac:dyDescent="0.2">
      <c r="A80" s="34"/>
      <c r="B80" s="35"/>
      <c r="C80" s="20"/>
      <c r="D80" s="29"/>
      <c r="I80" s="32"/>
    </row>
    <row r="81" spans="1:9" s="2" customFormat="1" x14ac:dyDescent="0.2">
      <c r="A81" s="37"/>
      <c r="B81" s="35"/>
      <c r="C81" s="20"/>
      <c r="I81" s="32"/>
    </row>
    <row r="82" spans="1:9" s="2" customFormat="1" x14ac:dyDescent="0.2">
      <c r="A82" s="34"/>
      <c r="B82" s="35"/>
      <c r="C82" s="20"/>
      <c r="I82" s="32"/>
    </row>
    <row r="83" spans="1:9" s="2" customFormat="1" x14ac:dyDescent="0.2">
      <c r="A83" s="34"/>
      <c r="B83" s="35"/>
      <c r="C83" s="21"/>
      <c r="I83" s="32"/>
    </row>
    <row r="84" spans="1:9" s="2" customFormat="1" x14ac:dyDescent="0.2">
      <c r="A84" s="38"/>
      <c r="B84" s="35"/>
      <c r="C84" s="21"/>
      <c r="I84" s="32"/>
    </row>
    <row r="85" spans="1:9" s="2" customFormat="1" x14ac:dyDescent="0.2">
      <c r="A85" s="34"/>
      <c r="B85" s="35"/>
      <c r="C85" s="21"/>
      <c r="I85" s="32"/>
    </row>
    <row r="86" spans="1:9" s="2" customFormat="1" x14ac:dyDescent="0.2">
      <c r="A86" s="34"/>
      <c r="B86" s="35"/>
      <c r="C86" s="22"/>
      <c r="I86" s="32"/>
    </row>
    <row r="87" spans="1:9" s="2" customFormat="1" x14ac:dyDescent="0.2">
      <c r="A87" s="34"/>
      <c r="B87" s="35"/>
      <c r="C87" s="22"/>
      <c r="I87" s="32"/>
    </row>
    <row r="88" spans="1:9" s="2" customFormat="1" x14ac:dyDescent="0.2">
      <c r="A88" s="34"/>
      <c r="B88" s="35"/>
      <c r="C88" s="22"/>
      <c r="D88" s="31"/>
      <c r="I88" s="32"/>
    </row>
    <row r="89" spans="1:9" s="2" customFormat="1" x14ac:dyDescent="0.2">
      <c r="A89" s="37"/>
      <c r="B89" s="35"/>
      <c r="C89" s="22"/>
      <c r="D89" s="31"/>
    </row>
    <row r="90" spans="1:9" s="2" customFormat="1" x14ac:dyDescent="0.2">
      <c r="A90" s="34"/>
      <c r="B90" s="35"/>
      <c r="C90" s="22"/>
    </row>
    <row r="91" spans="1:9" s="2" customFormat="1" x14ac:dyDescent="0.2">
      <c r="A91" s="34"/>
      <c r="B91" s="35"/>
      <c r="C91" s="21"/>
    </row>
    <row r="92" spans="1:9" s="2" customFormat="1" x14ac:dyDescent="0.2">
      <c r="A92" s="34"/>
      <c r="B92" s="35"/>
      <c r="C92" s="22"/>
      <c r="D92" s="31"/>
    </row>
    <row r="93" spans="1:9" s="2" customFormat="1" x14ac:dyDescent="0.2">
      <c r="A93" s="37"/>
      <c r="B93" s="35"/>
      <c r="C93" s="21"/>
      <c r="D93" s="30"/>
    </row>
    <row r="94" spans="1:9" s="2" customFormat="1" x14ac:dyDescent="0.2">
      <c r="A94" s="37"/>
      <c r="B94" s="35"/>
      <c r="C94" s="21"/>
      <c r="D94" s="30"/>
    </row>
    <row r="95" spans="1:9" s="2" customFormat="1" ht="18.75" x14ac:dyDescent="0.25">
      <c r="A95" s="39"/>
      <c r="B95" s="35"/>
      <c r="C95" s="22"/>
      <c r="D95" s="31"/>
    </row>
    <row r="96" spans="1:9" x14ac:dyDescent="0.2">
      <c r="A96" s="34"/>
      <c r="B96" s="34"/>
    </row>
    <row r="97" spans="1:5" x14ac:dyDescent="0.2">
      <c r="A97" s="34"/>
      <c r="B97" s="34"/>
    </row>
    <row r="98" spans="1:5" x14ac:dyDescent="0.2">
      <c r="A98" s="34"/>
      <c r="B98" s="34"/>
    </row>
    <row r="99" spans="1:5" x14ac:dyDescent="0.2">
      <c r="A99" s="34"/>
      <c r="B99" s="34"/>
      <c r="E99" s="33"/>
    </row>
    <row r="100" spans="1:5" x14ac:dyDescent="0.2">
      <c r="A100" s="34"/>
      <c r="B100" s="34"/>
    </row>
    <row r="101" spans="1:5" x14ac:dyDescent="0.2">
      <c r="A101" s="34"/>
      <c r="B101" s="34"/>
    </row>
    <row r="102" spans="1:5" x14ac:dyDescent="0.2">
      <c r="A102" s="34"/>
      <c r="B102" s="34"/>
    </row>
    <row r="103" spans="1:5" s="2" customFormat="1" x14ac:dyDescent="0.2">
      <c r="C103" s="17"/>
      <c r="D103" s="16"/>
    </row>
  </sheetData>
  <pageMargins left="0.7" right="0.7" top="0.75" bottom="0.75" header="0.3" footer="0.3"/>
  <pageSetup paperSize="9" scale="6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CE07-96C2-4F1C-9173-F0BB29A27051}">
  <dimension ref="A1:G6"/>
  <sheetViews>
    <sheetView workbookViewId="0">
      <selection activeCell="B5" sqref="B5"/>
    </sheetView>
  </sheetViews>
  <sheetFormatPr defaultColWidth="9.14453125" defaultRowHeight="15" x14ac:dyDescent="0.2"/>
  <cols>
    <col min="1" max="1" width="21.5234375" style="2" bestFit="1" customWidth="1"/>
    <col min="2" max="2" width="15.87109375" style="2" bestFit="1" customWidth="1"/>
    <col min="3" max="3" width="9.14453125" style="2"/>
    <col min="4" max="4" width="17.890625" style="2" bestFit="1" customWidth="1"/>
    <col min="5" max="5" width="18.6953125" style="2" bestFit="1" customWidth="1"/>
    <col min="6" max="6" width="18.16015625" style="2" bestFit="1" customWidth="1"/>
    <col min="7" max="7" width="28.3828125" style="2" bestFit="1" customWidth="1"/>
    <col min="8" max="16384" width="9.14453125" style="2"/>
  </cols>
  <sheetData>
    <row r="1" spans="1:7" x14ac:dyDescent="0.2">
      <c r="A1" s="5" t="s">
        <v>59</v>
      </c>
      <c r="B1" s="6" t="s">
        <v>60</v>
      </c>
      <c r="C1" s="6" t="s">
        <v>61</v>
      </c>
      <c r="D1" s="6" t="s">
        <v>62</v>
      </c>
      <c r="E1" s="6" t="s">
        <v>63</v>
      </c>
      <c r="F1" s="7" t="s">
        <v>64</v>
      </c>
      <c r="G1" s="8" t="s">
        <v>65</v>
      </c>
    </row>
    <row r="2" spans="1:7" x14ac:dyDescent="0.2">
      <c r="A2" s="2" t="s">
        <v>66</v>
      </c>
      <c r="B2" s="1">
        <v>800000</v>
      </c>
      <c r="C2" s="9">
        <v>1.7500000000000002E-2</v>
      </c>
      <c r="D2" s="10">
        <f>B2*C2</f>
        <v>14000.000000000002</v>
      </c>
      <c r="E2" s="11">
        <v>44201</v>
      </c>
      <c r="F2" s="9">
        <v>1.7500000000000002E-2</v>
      </c>
      <c r="G2" s="12">
        <f>B2*F2</f>
        <v>14000.000000000002</v>
      </c>
    </row>
    <row r="3" spans="1:7" x14ac:dyDescent="0.2">
      <c r="A3" s="2" t="s">
        <v>67</v>
      </c>
      <c r="B3" s="1">
        <v>2500000</v>
      </c>
      <c r="C3" s="9">
        <v>1.7500000000000002E-2</v>
      </c>
      <c r="D3" s="10">
        <f>B3*C3</f>
        <v>43750.000000000007</v>
      </c>
      <c r="E3" s="11">
        <v>44201</v>
      </c>
      <c r="F3" s="9">
        <v>1.7500000000000002E-2</v>
      </c>
      <c r="G3" s="12">
        <f>F3*B3</f>
        <v>43750.000000000007</v>
      </c>
    </row>
    <row r="4" spans="1:7" x14ac:dyDescent="0.2">
      <c r="A4" s="2" t="s">
        <v>68</v>
      </c>
      <c r="B4" s="1">
        <v>600000</v>
      </c>
      <c r="C4" s="9">
        <v>1.6E-2</v>
      </c>
      <c r="D4" s="10">
        <f>B4*C4</f>
        <v>9600</v>
      </c>
      <c r="E4" s="13">
        <v>44160</v>
      </c>
      <c r="F4" s="9">
        <v>1.6E-2</v>
      </c>
      <c r="G4" s="12">
        <f>F4*B4</f>
        <v>9600</v>
      </c>
    </row>
    <row r="5" spans="1:7" x14ac:dyDescent="0.2">
      <c r="A5" s="3" t="s">
        <v>69</v>
      </c>
      <c r="B5" s="14">
        <f>SUM(B2:B4)</f>
        <v>3900000</v>
      </c>
      <c r="D5" s="4">
        <f>SUM(D2:D4)</f>
        <v>67350</v>
      </c>
      <c r="G5" s="4">
        <f>SUM(G2:G4)</f>
        <v>67350</v>
      </c>
    </row>
    <row r="6" spans="1:7" x14ac:dyDescent="0.2">
      <c r="B6" s="15"/>
      <c r="C6" s="12"/>
      <c r="D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Budget</vt:lpstr>
      <vt:lpstr>Lån</vt:lpstr>
      <vt:lpstr>Budget!Utskriftsområde</vt:lpstr>
    </vt:vector>
  </TitlesOfParts>
  <Manager/>
  <Company>Storholmen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Sabina Rubinstein</dc:creator>
  <cp:keywords/>
  <dc:description/>
  <cp:lastModifiedBy>Jan-Peter Estradas</cp:lastModifiedBy>
  <cp:revision/>
  <cp:lastPrinted>2022-05-10T10:31:16Z</cp:lastPrinted>
  <dcterms:created xsi:type="dcterms:W3CDTF">2020-10-09T09:56:29Z</dcterms:created>
  <dcterms:modified xsi:type="dcterms:W3CDTF">2022-05-10T10:35:56Z</dcterms:modified>
  <cp:category/>
  <cp:contentStatus/>
</cp:coreProperties>
</file>